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7795" windowHeight="13020" tabRatio="603" activeTab="1"/>
  </bookViews>
  <sheets>
    <sheet name="Partage" sheetId="1" r:id="rId1"/>
    <sheet name="Terrain" sheetId="2" r:id="rId2"/>
  </sheets>
  <definedNames>
    <definedName name="cout_terrain">Terrain!$L$8</definedName>
    <definedName name="produit">Partage!$B$5</definedName>
    <definedName name="surface">Terrain!$C$3</definedName>
    <definedName name="surfacenm">Terrain!$K$3</definedName>
    <definedName name="surfacepm">Terrain!$G$3</definedName>
    <definedName name="taux">Terrain!$C$2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G6" i="2"/>
  <c r="H7" i="2"/>
  <c r="H8" i="2" s="1"/>
  <c r="K8" i="2" s="1"/>
  <c r="G7" i="2"/>
  <c r="G8" i="2" s="1"/>
  <c r="J8" i="2" s="1"/>
  <c r="J9" i="2" s="1"/>
  <c r="I9" i="2" s="1"/>
  <c r="D7" i="2"/>
  <c r="D8" i="2" s="1"/>
  <c r="L8" i="2" s="1"/>
  <c r="C7" i="2"/>
  <c r="C8" i="2" s="1"/>
  <c r="D6" i="2"/>
  <c r="C6" i="2"/>
  <c r="K9" i="2" l="1"/>
  <c r="H5" i="1"/>
  <c r="C7" i="1"/>
  <c r="C10" i="1" s="1"/>
  <c r="D7" i="1"/>
  <c r="D10" i="1" s="1"/>
  <c r="C8" i="1" l="1"/>
</calcChain>
</file>

<file path=xl/sharedStrings.xml><?xml version="1.0" encoding="utf-8"?>
<sst xmlns="http://schemas.openxmlformats.org/spreadsheetml/2006/main" count="49" uniqueCount="38">
  <si>
    <t>Epargne</t>
  </si>
  <si>
    <t>Par an</t>
  </si>
  <si>
    <t>Cout déplacement</t>
  </si>
  <si>
    <t>Nb mois RD</t>
  </si>
  <si>
    <t>Nb AR</t>
  </si>
  <si>
    <t>Gain mensuel</t>
  </si>
  <si>
    <t>Epargne F</t>
  </si>
  <si>
    <t>Epargne RD</t>
  </si>
  <si>
    <t>Epargne annuelle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</si>
  <si>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</si>
  <si>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</si>
  <si>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</si>
  <si>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</si>
  <si>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</si>
  <si>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</si>
  <si>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</si>
  <si>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</si>
  <si>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</si>
  <si>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</si>
  <si>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</si>
  <si>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</si>
  <si>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Aller</t>
  </si>
  <si>
    <t>Retour</t>
  </si>
  <si>
    <t>Pesos</t>
  </si>
  <si>
    <t>Euros</t>
  </si>
  <si>
    <t>Change</t>
  </si>
  <si>
    <t>Surface</t>
  </si>
  <si>
    <t>Moi</t>
  </si>
  <si>
    <t>Acheteur</t>
  </si>
  <si>
    <t>Proposition</t>
  </si>
  <si>
    <t>Totale</t>
  </si>
  <si>
    <t>M²</t>
  </si>
  <si>
    <t>Terrain</t>
  </si>
  <si>
    <t>Petit maison</t>
  </si>
  <si>
    <t>Maison</t>
  </si>
  <si>
    <t>Proprio</t>
  </si>
  <si>
    <t>Français</t>
  </si>
  <si>
    <t>Col1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</si>
</sst>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.0\ _€_-;\-* #,##0.0\ _€_-;_-* &quot;-&quot;?\ _€_-;_-@_-"/>
    <numFmt numFmtId="166" formatCode="_-* #,##0\ _€_-;\-* #,##0\ _€_-;_-* &quot;-&quot;??\ _€_-;_-@_-"/>
    <numFmt numFmtId="167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1">
    <xf numFmtId="0" fontId="0" fillId="0" borderId="0" xfId="0"/>
    <xf numFmtId="44" fontId="0" fillId="0" borderId="0" xfId="2" applyFont="1"/>
    <xf numFmtId="44" fontId="0" fillId="0" borderId="0" xfId="2" applyFont="1" applyAlignment="1">
      <alignment horizontal="center"/>
    </xf>
    <xf numFmtId="9" fontId="0" fillId="0" borderId="0" xfId="3" applyFont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/>
    <xf numFmtId="165" fontId="0" fillId="0" borderId="0" xfId="0" applyNumberFormat="1"/>
    <xf numFmtId="0" fontId="2" fillId="2" borderId="1" xfId="4" applyBorder="1" applyAlignment="1">
      <alignment horizontal="center"/>
    </xf>
    <xf numFmtId="0" fontId="2" fillId="2" borderId="0" xfId="4"/>
    <xf numFmtId="0" fontId="3" fillId="0" borderId="2" xfId="0" applyFont="1" applyBorder="1"/>
    <xf numFmtId="44" fontId="4" fillId="3" borderId="3" xfId="2" applyNumberFormat="1" applyFont="1" applyFill="1" applyBorder="1" applyAlignment="1">
      <alignment horizontal="center"/>
    </xf>
    <xf numFmtId="166" fontId="4" fillId="3" borderId="3" xfId="1" applyNumberFormat="1" applyFont="1" applyFill="1" applyBorder="1" applyAlignment="1">
      <alignment horizontal="center"/>
    </xf>
    <xf numFmtId="167" fontId="2" fillId="2" borderId="1" xfId="4" applyNumberFormat="1" applyBorder="1" applyAlignment="1">
      <alignment horizontal="center"/>
    </xf>
    <xf numFmtId="44" fontId="4" fillId="3" borderId="3" xfId="2" applyFont="1" applyFill="1" applyBorder="1" applyAlignment="1">
      <alignment horizontal="center"/>
    </xf>
    <xf numFmtId="2" fontId="0" fillId="0" borderId="0" xfId="0" applyNumberFormat="1" applyAlignment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/>
    <xf numFmtId="2" fontId="0" fillId="0" borderId="0" xfId="0" applyNumberFormat="1" applyAlignment="1">
      <alignment horizontal="right"/>
    </xf>
    <xf numFmtId="2" fontId="0" fillId="5" borderId="0" xfId="0" applyNumberFormat="1" applyFill="1" applyAlignment="1">
      <alignment horizontal="right"/>
    </xf>
    <xf numFmtId="0" fontId="5" fillId="0" borderId="4" xfId="0" applyFont="1" applyBorder="1" applyAlignment="1">
      <alignment horizontal="center"/>
    </xf>
    <xf numFmtId="2" fontId="0" fillId="7" borderId="5" xfId="0" applyNumberFormat="1" applyFont="1" applyFill="1" applyBorder="1" applyAlignment="1">
      <alignment horizontal="right"/>
    </xf>
    <xf numFmtId="2" fontId="0" fillId="7" borderId="5" xfId="0" applyNumberFormat="1" applyFont="1" applyFill="1" applyBorder="1" applyAlignment="1"/>
    <xf numFmtId="2" fontId="0" fillId="5" borderId="5" xfId="0" applyNumberFormat="1" applyFont="1" applyFill="1" applyBorder="1" applyAlignment="1">
      <alignment horizontal="right"/>
    </xf>
    <xf numFmtId="2" fontId="0" fillId="0" borderId="0" xfId="0" applyNumberFormat="1"/>
    <xf numFmtId="0" fontId="0" fillId="8" borderId="0" xfId="0" applyFill="1" applyAlignment="1">
      <alignment horizontal="center"/>
    </xf>
    <xf numFmtId="9" fontId="6" fillId="0" borderId="0" xfId="0" applyNumberFormat="1" applyFont="1" applyAlignment="1">
      <alignment horizontal="center"/>
    </xf>
    <xf numFmtId="2" fontId="0" fillId="0" borderId="0" xfId="0" applyNumberFormat="1" applyFill="1" applyAlignment="1">
      <alignment horizontal="center"/>
    </xf>
  </cellXfs>
  <cellStyles count="5">
    <cellStyle name="Insatisfaisant" xfId="4" builtinId="27"/>
    <cellStyle name="Milliers" xfId="1" builtinId="3"/>
    <cellStyle name="Monétaire" xfId="2" builtinId="4"/>
    <cellStyle name="Normal" xfId="0" builtinId="0"/>
    <cellStyle name="Pourcentage" xfId="3" builtinId="5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B4:D5" totalsRowShown="0">
  <autoFilter ref="B4:D5"/>
  <tableColumns count="3">
    <tableColumn id="1" name="Gain mensuel" dataDxfId="6" dataCellStyle="Monétaire"/>
    <tableColumn id="2" name="Epargne F" dataDxfId="5" dataCellStyle="Pourcentage"/>
    <tableColumn id="3" name="Epargne RD" dataDxfId="4" dataCellStyle="Pourcentage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B4:D8" totalsRowShown="0">
  <tableColumns count="3">
    <tableColumn id="1" name="Proposition" dataDxfId="3"/>
    <tableColumn id="2" name="Moi"/>
    <tableColumn id="3" name="Acheteur"/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id="3" name="Tableau24" displayName="Tableau24" ref="F4:I9" totalsRowCount="1">
  <tableColumns count="4">
    <tableColumn id="1" name="Proposition"/>
    <tableColumn id="2" name="Français" totalsRowDxfId="2"/>
    <tableColumn id="3" name="Proprio"/>
    <tableColumn id="4" name="Col1" totalsRowFunction="custom" dataDxfId="1" totalsRowDxfId="0">
      <totalsRowFormula>J9/J8</totalsRowFormula>
    </tableColumn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2:J13"/>
  <sheetViews>
    <sheetView zoomScale="190" zoomScaleNormal="190" workbookViewId="0">
      <selection activeCell="F9" sqref="F9"/>
    </sheetView>
  </sheetViews>
  <sheetFormatPr baseColWidth="10" defaultRowHeight="15" x14ac:dyDescent="0.25"/>
  <cols>
    <col min="2" max="2" width="13.28515625" customWidth="1"/>
    <col min="4" max="4" width="11.5703125" customWidth="1"/>
    <col min="6" max="6" width="17.42578125" bestFit="1" customWidth="1"/>
    <col min="7" max="7" width="7.42578125" bestFit="1" customWidth="1"/>
    <col min="8" max="8" width="16.5703125" bestFit="1" customWidth="1"/>
  </cols>
  <sheetData>
    <row r="2" spans="2:10" x14ac:dyDescent="0.25">
      <c r="I2" s="9" t="s">
        <v>9</v>
      </c>
    </row>
    <row r="3" spans="2:10" x14ac:dyDescent="0.25">
      <c r="I3" s="9" t="s">
        <v>10</v>
      </c>
    </row>
    <row r="4" spans="2:10" x14ac:dyDescent="0.25">
      <c r="B4" t="s">
        <v>5</v>
      </c>
      <c r="C4" t="s">
        <v>6</v>
      </c>
      <c r="D4" t="s">
        <v>7</v>
      </c>
      <c r="E4" s="8" t="s">
        <v>3</v>
      </c>
      <c r="F4" s="10" t="s">
        <v>2</v>
      </c>
      <c r="G4" s="10" t="s">
        <v>4</v>
      </c>
      <c r="H4" s="10" t="s">
        <v>8</v>
      </c>
      <c r="I4" s="9" t="s">
        <v>11</v>
      </c>
      <c r="J4" s="5" t="s">
        <v>22</v>
      </c>
    </row>
    <row r="5" spans="2:10" x14ac:dyDescent="0.25">
      <c r="B5" s="2">
        <v>1500</v>
      </c>
      <c r="C5" s="3">
        <v>0.15</v>
      </c>
      <c r="D5" s="3">
        <v>0.3</v>
      </c>
      <c r="E5" s="13">
        <v>5.333333333333333</v>
      </c>
      <c r="F5" s="11">
        <v>1200</v>
      </c>
      <c r="G5" s="12">
        <v>1</v>
      </c>
      <c r="H5" s="14">
        <f>225*12</f>
        <v>2700</v>
      </c>
      <c r="I5" t="s">
        <v>12</v>
      </c>
    </row>
    <row r="6" spans="2:10" x14ac:dyDescent="0.25">
      <c r="I6" t="s">
        <v>13</v>
      </c>
    </row>
    <row r="7" spans="2:10" x14ac:dyDescent="0.25">
      <c r="B7" t="s">
        <v>0</v>
      </c>
      <c r="C7" s="4">
        <f>produit*C5</f>
        <v>225</v>
      </c>
      <c r="D7" s="4">
        <f>produit*D5</f>
        <v>450</v>
      </c>
      <c r="I7" t="s">
        <v>14</v>
      </c>
    </row>
    <row r="8" spans="2:10" x14ac:dyDescent="0.25">
      <c r="B8" t="s">
        <v>1</v>
      </c>
      <c r="C8" s="4">
        <f>C7*(12-E5)+D7*E5-F5*G5</f>
        <v>2700</v>
      </c>
      <c r="D8" s="4"/>
      <c r="F8" s="6"/>
      <c r="G8" s="7"/>
      <c r="I8" t="s">
        <v>15</v>
      </c>
    </row>
    <row r="9" spans="2:10" x14ac:dyDescent="0.25">
      <c r="D9" s="1"/>
      <c r="I9" t="s">
        <v>16</v>
      </c>
    </row>
    <row r="10" spans="2:10" x14ac:dyDescent="0.25">
      <c r="C10" s="4">
        <f>C7*12-E5</f>
        <v>2694.6666666666665</v>
      </c>
      <c r="D10" s="4">
        <f>D7*E5</f>
        <v>2400</v>
      </c>
      <c r="E10" s="5"/>
      <c r="F10" s="5"/>
      <c r="I10" t="s">
        <v>17</v>
      </c>
    </row>
    <row r="11" spans="2:10" x14ac:dyDescent="0.25">
      <c r="E11" s="4"/>
      <c r="F11" s="1"/>
      <c r="I11" t="s">
        <v>18</v>
      </c>
    </row>
    <row r="12" spans="2:10" x14ac:dyDescent="0.25">
      <c r="I12" s="9" t="s">
        <v>19</v>
      </c>
      <c r="J12" s="5" t="s">
        <v>21</v>
      </c>
    </row>
    <row r="13" spans="2:10" x14ac:dyDescent="0.25">
      <c r="I13" s="9" t="s">
        <v>20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zoomScale="145" zoomScaleNormal="145" workbookViewId="0">
      <selection activeCell="L16" sqref="L16"/>
    </sheetView>
  </sheetViews>
  <sheetFormatPr baseColWidth="10" defaultRowHeight="15" x14ac:dyDescent="0.25"/>
  <cols>
    <col min="1" max="1" width="4.85546875" customWidth="1"/>
    <col min="5" max="5" width="1.85546875" customWidth="1"/>
    <col min="9" max="9" width="4.85546875" style="5" bestFit="1" customWidth="1"/>
    <col min="12" max="12" width="9" bestFit="1" customWidth="1"/>
  </cols>
  <sheetData>
    <row r="1" spans="1:12" x14ac:dyDescent="0.25">
      <c r="B1" s="28" t="s">
        <v>32</v>
      </c>
      <c r="C1" s="28"/>
      <c r="F1" s="28" t="s">
        <v>33</v>
      </c>
      <c r="G1" s="28"/>
      <c r="J1" s="28" t="s">
        <v>34</v>
      </c>
      <c r="K1" s="28"/>
    </row>
    <row r="2" spans="1:12" x14ac:dyDescent="0.25">
      <c r="B2" s="16" t="s">
        <v>25</v>
      </c>
      <c r="C2" s="16">
        <v>50.81</v>
      </c>
      <c r="F2" s="16"/>
      <c r="G2" s="16"/>
      <c r="J2" s="16"/>
      <c r="K2" s="16"/>
    </row>
    <row r="3" spans="1:12" x14ac:dyDescent="0.25">
      <c r="B3" s="18" t="s">
        <v>26</v>
      </c>
      <c r="C3" s="18">
        <v>85</v>
      </c>
      <c r="D3" s="19"/>
      <c r="F3" s="18" t="s">
        <v>26</v>
      </c>
      <c r="G3" s="18">
        <v>30</v>
      </c>
      <c r="H3" s="19"/>
      <c r="J3" s="18" t="s">
        <v>26</v>
      </c>
      <c r="K3" s="18">
        <v>55</v>
      </c>
    </row>
    <row r="4" spans="1:12" ht="15.75" thickBot="1" x14ac:dyDescent="0.3">
      <c r="A4" s="20"/>
      <c r="B4" t="s">
        <v>29</v>
      </c>
      <c r="C4" s="19" t="s">
        <v>27</v>
      </c>
      <c r="D4" s="5" t="s">
        <v>28</v>
      </c>
      <c r="E4" s="20"/>
      <c r="F4" t="s">
        <v>29</v>
      </c>
      <c r="G4" s="19" t="s">
        <v>36</v>
      </c>
      <c r="H4" s="5" t="s">
        <v>35</v>
      </c>
      <c r="I4" s="30" t="s">
        <v>37</v>
      </c>
      <c r="J4" s="23" t="s">
        <v>36</v>
      </c>
      <c r="K4" s="23" t="s">
        <v>35</v>
      </c>
      <c r="L4" s="23" t="s">
        <v>32</v>
      </c>
    </row>
    <row r="5" spans="1:12" x14ac:dyDescent="0.25">
      <c r="B5" s="5" t="s">
        <v>23</v>
      </c>
      <c r="C5" s="21">
        <v>700000</v>
      </c>
      <c r="D5" s="15">
        <v>800000</v>
      </c>
      <c r="F5" s="5" t="s">
        <v>23</v>
      </c>
      <c r="G5" s="21">
        <v>900000</v>
      </c>
      <c r="H5" s="15">
        <v>1200000</v>
      </c>
      <c r="J5" s="24"/>
      <c r="K5" s="25"/>
    </row>
    <row r="6" spans="1:12" x14ac:dyDescent="0.25">
      <c r="B6" s="17" t="s">
        <v>30</v>
      </c>
      <c r="C6" s="22">
        <f>C5/surface</f>
        <v>8235.2941176470595</v>
      </c>
      <c r="D6" s="22">
        <f>D5/surface</f>
        <v>9411.7647058823532</v>
      </c>
      <c r="F6" s="17" t="s">
        <v>30</v>
      </c>
      <c r="G6" s="22">
        <f>G5/surfacepm</f>
        <v>30000</v>
      </c>
      <c r="H6" s="22">
        <f>H5/surfacepm</f>
        <v>40000</v>
      </c>
      <c r="J6" s="26"/>
      <c r="K6" s="26"/>
    </row>
    <row r="7" spans="1:12" x14ac:dyDescent="0.25">
      <c r="B7" s="5" t="s">
        <v>24</v>
      </c>
      <c r="C7" s="21">
        <f>C5/taux</f>
        <v>13776.815587482779</v>
      </c>
      <c r="D7" s="21">
        <f>D5/taux</f>
        <v>15744.932099980319</v>
      </c>
      <c r="F7" s="5" t="s">
        <v>24</v>
      </c>
      <c r="G7" s="21">
        <f>G5/taux</f>
        <v>17713.048612477858</v>
      </c>
      <c r="H7" s="21">
        <f>H5/taux</f>
        <v>23617.398149970479</v>
      </c>
      <c r="J7" s="24"/>
      <c r="K7" s="24"/>
    </row>
    <row r="8" spans="1:12" x14ac:dyDescent="0.25">
      <c r="B8" s="17" t="s">
        <v>31</v>
      </c>
      <c r="C8" s="22">
        <f>C7/surface</f>
        <v>162.08018338215035</v>
      </c>
      <c r="D8" s="22">
        <f>D7/surface</f>
        <v>185.23449529388611</v>
      </c>
      <c r="F8" s="17" t="s">
        <v>31</v>
      </c>
      <c r="G8" s="22">
        <f>G7/surfacepm</f>
        <v>590.43495374926192</v>
      </c>
      <c r="H8" s="22">
        <f>H7/surfacepm</f>
        <v>787.24660499901597</v>
      </c>
      <c r="I8" s="3"/>
      <c r="J8" s="26">
        <f>G8*surfacenm</f>
        <v>32473.922456209406</v>
      </c>
      <c r="K8" s="26">
        <f>H8*surfacenm</f>
        <v>43298.563274945882</v>
      </c>
      <c r="L8" s="26">
        <f>surfacenm*D8</f>
        <v>10187.897241163737</v>
      </c>
    </row>
    <row r="9" spans="1:12" x14ac:dyDescent="0.25">
      <c r="G9" s="27"/>
      <c r="I9" s="29">
        <f>J9/J8</f>
        <v>0.68627450980392146</v>
      </c>
      <c r="J9" s="27">
        <f>J8-cout_terrain</f>
        <v>22286.025215045669</v>
      </c>
      <c r="K9" s="27">
        <f>K8-cout_terrain</f>
        <v>33110.666033782145</v>
      </c>
      <c r="L9" s="5" t="s">
        <v>34</v>
      </c>
    </row>
    <row r="10" spans="1:12" x14ac:dyDescent="0.25">
      <c r="D10" s="27"/>
    </row>
  </sheetData>
  <mergeCells count="3">
    <mergeCell ref="J1:K1"/>
    <mergeCell ref="F1:G1"/>
    <mergeCell ref="B1:C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Partage</vt:lpstr>
      <vt:lpstr>Terrain</vt:lpstr>
      <vt:lpstr>cout_terrain</vt:lpstr>
      <vt:lpstr>produit</vt:lpstr>
      <vt:lpstr>surface</vt:lpstr>
      <vt:lpstr>surfacenm</vt:lpstr>
      <vt:lpstr>surfacepm</vt:lpstr>
      <vt:lpstr>taux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GEOFFROY Jean-Luc</dc:creator>
  <cp:lastModifiedBy>GEOFFROY Jean-Luc</cp:lastModifiedBy>
  <dcterms:created xsi:type="dcterms:W3CDTF">2016-07-21T19:23:47Z</dcterms:created>
  <dcterms:modified xsi:type="dcterms:W3CDTF">2016-09-14T12:54:30Z</dcterms:modified>
</cp:coreProperties>
</file>